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Work -1\01-01-26\"/>
    </mc:Choice>
  </mc:AlternateContent>
  <bookViews>
    <workbookView xWindow="0" yWindow="0" windowWidth="20430" windowHeight="7590"/>
  </bookViews>
  <sheets>
    <sheet name="Rental 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" i="1" l="1"/>
  <c r="G57" i="1" s="1"/>
  <c r="G53" i="1"/>
  <c r="G44" i="1"/>
  <c r="G35" i="1"/>
  <c r="G27" i="1"/>
  <c r="D55" i="1"/>
  <c r="G52" i="1"/>
  <c r="G43" i="1"/>
  <c r="G34" i="1"/>
  <c r="G26" i="1"/>
  <c r="F8" i="1"/>
</calcChain>
</file>

<file path=xl/sharedStrings.xml><?xml version="1.0" encoding="utf-8"?>
<sst xmlns="http://schemas.openxmlformats.org/spreadsheetml/2006/main" count="106" uniqueCount="69">
  <si>
    <t>Rental Building Inventory Worksheet</t>
  </si>
  <si>
    <t>Section 1: Property &amp; Personal Information</t>
  </si>
  <si>
    <t>Property Name</t>
  </si>
  <si>
    <t>Green View Apartments</t>
  </si>
  <si>
    <t>Flat #12, Block B, Lahore</t>
  </si>
  <si>
    <t>Unit Number</t>
  </si>
  <si>
    <t>B-12</t>
  </si>
  <si>
    <t>Landlord / Owner Name</t>
  </si>
  <si>
    <t>Ahmed Properties</t>
  </si>
  <si>
    <t>0300-1234567</t>
  </si>
  <si>
    <t>Tenant Name</t>
  </si>
  <si>
    <t>Naveed Ahmed</t>
  </si>
  <si>
    <t>0321-9876543</t>
  </si>
  <si>
    <t>Lease Start Date</t>
  </si>
  <si>
    <t>Section 2: Room-wise Inventory Details</t>
  </si>
  <si>
    <t>Living Room</t>
  </si>
  <si>
    <t>Item No.</t>
  </si>
  <si>
    <t>Item Description</t>
  </si>
  <si>
    <t>Quantity</t>
  </si>
  <si>
    <t>Condition</t>
  </si>
  <si>
    <t>Remarks</t>
  </si>
  <si>
    <t>Replacement Cost</t>
  </si>
  <si>
    <t>Ceiling Fan</t>
  </si>
  <si>
    <t>Good</t>
  </si>
  <si>
    <t>Working fine</t>
  </si>
  <si>
    <t>LED Light</t>
  </si>
  <si>
    <t>New</t>
  </si>
  <si>
    <t>Installed recently</t>
  </si>
  <si>
    <t>Curtains</t>
  </si>
  <si>
    <t>Fair</t>
  </si>
  <si>
    <t>Slight wear</t>
  </si>
  <si>
    <t>Bedroom</t>
  </si>
  <si>
    <t>Wardrobe</t>
  </si>
  <si>
    <t>Minor scratches</t>
  </si>
  <si>
    <t>Light Switch</t>
  </si>
  <si>
    <t>Functional</t>
  </si>
  <si>
    <t>Kitchen</t>
  </si>
  <si>
    <t>Kitchen Cabinets</t>
  </si>
  <si>
    <t>No damage</t>
  </si>
  <si>
    <t>Exhaust Fan</t>
  </si>
  <si>
    <t>Slight noise</t>
  </si>
  <si>
    <t>Gas Stove</t>
  </si>
  <si>
    <t>Clean</t>
  </si>
  <si>
    <t>Bathroom</t>
  </si>
  <si>
    <t>Wash Basin</t>
  </si>
  <si>
    <t>No cracks</t>
  </si>
  <si>
    <t>Shower</t>
  </si>
  <si>
    <t>Proper flow</t>
  </si>
  <si>
    <t>Mirror</t>
  </si>
  <si>
    <t>Minor edge crack</t>
  </si>
  <si>
    <t>Section 5: Inspection &amp; Signatures</t>
  </si>
  <si>
    <t>Inspected By (Landlord)</t>
  </si>
  <si>
    <t>Inspected By (Tenant)</t>
  </si>
  <si>
    <t>Notes:</t>
  </si>
  <si>
    <t>Photos may be attached as evidence.</t>
  </si>
  <si>
    <t>Inventory should be verified at move-in and move-out.</t>
  </si>
  <si>
    <t>Keep one signed copy with both landlord and tenant.</t>
  </si>
  <si>
    <t>Total Items Count:</t>
  </si>
  <si>
    <t>Total Replacement Cost:</t>
  </si>
  <si>
    <t>Conditional Count:</t>
  </si>
  <si>
    <t>Estimated Deduction from Security Deposit:</t>
  </si>
  <si>
    <t>Total Sum of Damage:</t>
  </si>
  <si>
    <t>Security Deposit:</t>
  </si>
  <si>
    <t xml:space="preserve">          Property Address</t>
  </si>
  <si>
    <t xml:space="preserve">          Inventory Date</t>
  </si>
  <si>
    <t xml:space="preserve">          Landlord Contact</t>
  </si>
  <si>
    <t xml:space="preserve">          Tenant Contact</t>
  </si>
  <si>
    <t xml:space="preserve">          Lease End Date</t>
  </si>
  <si>
    <t xml:space="preserve">                                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</si>
</sst>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3.5"/>
      <color theme="1"/>
      <name val="Lato"/>
      <family val="2"/>
    </font>
    <font>
      <b/>
      <sz val="13"/>
      <color theme="1"/>
      <name val="Lato"/>
      <family val="2"/>
    </font>
    <font>
      <sz val="11"/>
      <color rgb="FFC00000"/>
      <name val="Lato"/>
      <family val="2"/>
    </font>
    <font>
      <b/>
      <sz val="20"/>
      <color rgb="FFC00000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mediumDashed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3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>
      <alignment horizontal="left" vertical="center" wrapText="1"/>
    </xf>
    <xf numFmtId="14" fontId="1" fillId="2" borderId="2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4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/>
    </xf>
    <xf numFmtId="3" fontId="5" fillId="2" borderId="0" xfId="0" applyNumberFormat="1" applyFont="1" applyFill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1:G25" totalsRowShown="0" headerRowDxfId="25" dataDxfId="24">
  <autoFilter ref="B21:G25"/>
  <tableColumns count="6">
    <tableColumn id="1" name="Item No." dataDxfId="31"/>
    <tableColumn id="2" name="Item Description" dataDxfId="30"/>
    <tableColumn id="3" name="Quantity" dataDxfId="29"/>
    <tableColumn id="4" name="Condition" dataDxfId="28"/>
    <tableColumn id="5" name="Remarks" dataDxfId="27"/>
    <tableColumn id="6" name="Replacement Cost" dataDxfId="26"/>
  </tableColumns>
  <tableStyleInfo name="TableStyleMedium20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1:G33" totalsRowShown="0" headerRowDxfId="17" dataDxfId="16">
  <autoFilter ref="B31:G33"/>
  <tableColumns count="6">
    <tableColumn id="1" name="Item No." dataDxfId="23"/>
    <tableColumn id="2" name="Item Description" dataDxfId="22"/>
    <tableColumn id="3" name="Quantity" dataDxfId="21"/>
    <tableColumn id="4" name="Condition" dataDxfId="20"/>
    <tableColumn id="5" name="Remarks" dataDxfId="19"/>
    <tableColumn id="6" name="Replacement Cost" dataDxfId="18"/>
  </tableColumns>
  <tableStyleInfo name="TableStyleMedium20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9:G42" totalsRowShown="0" headerRowDxfId="9" dataDxfId="8">
  <autoFilter ref="B39:G42"/>
  <tableColumns count="6">
    <tableColumn id="1" name="Item No." dataDxfId="15"/>
    <tableColumn id="2" name="Item Description" dataDxfId="14"/>
    <tableColumn id="3" name="Quantity" dataDxfId="13"/>
    <tableColumn id="4" name="Condition" dataDxfId="12"/>
    <tableColumn id="5" name="Remarks" dataDxfId="11"/>
    <tableColumn id="6" name="Replacement Cost" dataDxfId="10"/>
  </tableColumns>
  <tableStyleInfo name="TableStyleMedium20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8:G51" totalsRowShown="0" headerRowDxfId="1" dataDxfId="0">
  <autoFilter ref="B48:G51"/>
  <tableColumns count="6">
    <tableColumn id="1" name="Item No." dataDxfId="7"/>
    <tableColumn id="2" name="Item Description" dataDxfId="6"/>
    <tableColumn id="3" name="Quantity" dataDxfId="5"/>
    <tableColumn id="4" name="Condition" dataDxfId="4"/>
    <tableColumn id="5" name="Remarks" dataDxfId="3"/>
    <tableColumn id="6" name="Replacement Cost" dataDxfId="2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75"/>
  <sheetViews>
    <sheetView showGridLines="0" tabSelected="1" workbookViewId="0">
      <selection activeCell="I17" sqref="I17"/>
    </sheetView>
  </sheetViews>
  <sheetFormatPr defaultRowHeight="14.25" x14ac:dyDescent="0.2"/>
  <cols>
    <col min="1" max="1" width="3.5703125" style="15" customWidth="1"/>
    <col min="2" max="7" width="22.7109375" style="15" customWidth="1"/>
    <col min="8" max="16384" width="9.140625" style="15"/>
  </cols>
  <sheetData>
    <row r="2" spans="2:7" ht="25.5" x14ac:dyDescent="0.2">
      <c r="B2" s="20" t="s">
        <v>0</v>
      </c>
      <c r="C2" s="20"/>
      <c r="D2" s="20"/>
      <c r="E2" s="20"/>
      <c r="F2" s="20"/>
      <c r="G2" s="20"/>
    </row>
    <row r="3" spans="2:7" x14ac:dyDescent="0.2">
      <c r="B3" s="1"/>
      <c r="C3" s="1"/>
      <c r="D3" s="1"/>
      <c r="E3" s="1"/>
      <c r="F3" s="1"/>
      <c r="G3" s="1"/>
    </row>
    <row r="4" spans="2:7" ht="18" customHeight="1" x14ac:dyDescent="0.2">
      <c r="B4" s="17" t="s">
        <v>1</v>
      </c>
      <c r="C4" s="17"/>
      <c r="D4" s="17"/>
      <c r="E4" s="17"/>
      <c r="F4" s="17"/>
      <c r="G4" s="17"/>
    </row>
    <row r="5" spans="2:7" x14ac:dyDescent="0.2">
      <c r="B5" s="1"/>
      <c r="C5" s="1"/>
      <c r="D5" s="1"/>
      <c r="E5" s="1"/>
      <c r="F5" s="1"/>
      <c r="G5" s="1"/>
    </row>
    <row r="6" spans="2:7" ht="21.95" customHeight="1" x14ac:dyDescent="0.2">
      <c r="B6" s="3" t="s">
        <v>2</v>
      </c>
      <c r="C6" s="7" t="s">
        <v>3</v>
      </c>
      <c r="D6" s="8"/>
      <c r="E6" s="3" t="s">
        <v>63</v>
      </c>
      <c r="F6" s="7" t="s">
        <v>4</v>
      </c>
      <c r="G6" s="8"/>
    </row>
    <row r="7" spans="2:7" ht="9.9499999999999993" customHeight="1" x14ac:dyDescent="0.2">
      <c r="D7" s="1"/>
      <c r="E7" s="1"/>
      <c r="F7" s="1"/>
      <c r="G7" s="1"/>
    </row>
    <row r="8" spans="2:7" ht="21.95" customHeight="1" x14ac:dyDescent="0.2">
      <c r="B8" s="3" t="s">
        <v>5</v>
      </c>
      <c r="C8" s="7" t="s">
        <v>6</v>
      </c>
      <c r="D8" s="8"/>
      <c r="E8" s="3" t="s">
        <v>64</v>
      </c>
      <c r="F8" s="9">
        <f ca="1">TODAY()</f>
        <v>46055</v>
      </c>
      <c r="G8" s="10"/>
    </row>
    <row r="9" spans="2:7" ht="9.9499999999999993" customHeight="1" x14ac:dyDescent="0.2">
      <c r="D9" s="1"/>
      <c r="E9" s="1"/>
      <c r="F9" s="1"/>
      <c r="G9" s="1"/>
    </row>
    <row r="10" spans="2:7" ht="21.95" customHeight="1" x14ac:dyDescent="0.2">
      <c r="B10" s="3" t="s">
        <v>7</v>
      </c>
      <c r="C10" s="7" t="s">
        <v>8</v>
      </c>
      <c r="D10" s="8"/>
      <c r="E10" s="3" t="s">
        <v>65</v>
      </c>
      <c r="F10" s="7" t="s">
        <v>9</v>
      </c>
      <c r="G10" s="8"/>
    </row>
    <row r="11" spans="2:7" ht="9.9499999999999993" customHeight="1" x14ac:dyDescent="0.2">
      <c r="D11" s="1"/>
      <c r="E11" s="1"/>
      <c r="F11" s="1"/>
      <c r="G11" s="1"/>
    </row>
    <row r="12" spans="2:7" ht="21.95" customHeight="1" x14ac:dyDescent="0.2">
      <c r="B12" s="3" t="s">
        <v>10</v>
      </c>
      <c r="C12" s="7" t="s">
        <v>11</v>
      </c>
      <c r="D12" s="8"/>
      <c r="E12" s="3" t="s">
        <v>66</v>
      </c>
      <c r="F12" s="7" t="s">
        <v>12</v>
      </c>
      <c r="G12" s="8"/>
    </row>
    <row r="13" spans="2:7" ht="9.9499999999999993" customHeight="1" x14ac:dyDescent="0.2">
      <c r="D13" s="1"/>
      <c r="E13" s="1"/>
      <c r="F13" s="1"/>
      <c r="G13" s="1"/>
    </row>
    <row r="14" spans="2:7" ht="21.95" customHeight="1" x14ac:dyDescent="0.2">
      <c r="B14" s="3" t="s">
        <v>13</v>
      </c>
      <c r="C14" s="9">
        <v>46054</v>
      </c>
      <c r="D14" s="10"/>
      <c r="E14" s="3" t="s">
        <v>67</v>
      </c>
      <c r="F14" s="9">
        <v>46418</v>
      </c>
      <c r="G14" s="10"/>
    </row>
    <row r="15" spans="2:7" ht="9.9499999999999993" customHeight="1" x14ac:dyDescent="0.2">
      <c r="D15" s="1"/>
      <c r="E15" s="1"/>
      <c r="F15" s="1"/>
      <c r="G15" s="1"/>
    </row>
    <row r="16" spans="2:7" x14ac:dyDescent="0.2">
      <c r="B16" s="1"/>
      <c r="C16" s="1"/>
      <c r="D16" s="1"/>
      <c r="E16" s="1"/>
      <c r="F16" s="1"/>
      <c r="G16" s="1"/>
    </row>
    <row r="17" spans="2:7" ht="18" customHeight="1" x14ac:dyDescent="0.2">
      <c r="B17" s="17" t="s">
        <v>14</v>
      </c>
      <c r="C17" s="17"/>
      <c r="D17" s="17"/>
      <c r="E17" s="17"/>
      <c r="F17" s="17"/>
      <c r="G17" s="17"/>
    </row>
    <row r="18" spans="2:7" x14ac:dyDescent="0.2">
      <c r="B18" s="1"/>
      <c r="C18" s="1"/>
      <c r="D18" s="1"/>
      <c r="E18" s="1"/>
      <c r="F18" s="1"/>
      <c r="G18" s="1"/>
    </row>
    <row r="19" spans="2:7" ht="17.25" x14ac:dyDescent="0.2">
      <c r="B19" s="4" t="s">
        <v>15</v>
      </c>
      <c r="C19" s="1"/>
      <c r="D19" s="1"/>
      <c r="E19" s="1"/>
      <c r="F19" s="1"/>
      <c r="G19" s="1"/>
    </row>
    <row r="20" spans="2:7" ht="15" customHeight="1" x14ac:dyDescent="0.2">
      <c r="B20" s="1"/>
      <c r="C20" s="1"/>
      <c r="D20" s="1"/>
      <c r="E20" s="1"/>
      <c r="F20" s="1"/>
      <c r="G20" s="1"/>
    </row>
    <row r="21" spans="2:7" ht="24.95" customHeight="1" x14ac:dyDescent="0.2">
      <c r="B21" s="2" t="s">
        <v>16</v>
      </c>
      <c r="C21" s="2" t="s">
        <v>17</v>
      </c>
      <c r="D21" s="2" t="s">
        <v>18</v>
      </c>
      <c r="E21" s="2" t="s">
        <v>19</v>
      </c>
      <c r="F21" s="2" t="s">
        <v>20</v>
      </c>
      <c r="G21" s="2" t="s">
        <v>21</v>
      </c>
    </row>
    <row r="22" spans="2:7" ht="24.95" customHeight="1" x14ac:dyDescent="0.2">
      <c r="B22" s="3">
        <v>1</v>
      </c>
      <c r="C22" s="3" t="s">
        <v>22</v>
      </c>
      <c r="D22" s="3">
        <v>1</v>
      </c>
      <c r="E22" s="3" t="s">
        <v>23</v>
      </c>
      <c r="F22" s="3" t="s">
        <v>24</v>
      </c>
      <c r="G22" s="5">
        <v>15000</v>
      </c>
    </row>
    <row r="23" spans="2:7" ht="24.95" customHeight="1" x14ac:dyDescent="0.2">
      <c r="B23" s="3">
        <v>2</v>
      </c>
      <c r="C23" s="3" t="s">
        <v>25</v>
      </c>
      <c r="D23" s="3">
        <v>2</v>
      </c>
      <c r="E23" s="3" t="s">
        <v>26</v>
      </c>
      <c r="F23" s="3" t="s">
        <v>27</v>
      </c>
      <c r="G23" s="5">
        <v>3000</v>
      </c>
    </row>
    <row r="24" spans="2:7" ht="24.95" customHeight="1" x14ac:dyDescent="0.2">
      <c r="B24" s="3">
        <v>2</v>
      </c>
      <c r="C24" s="3" t="s">
        <v>28</v>
      </c>
      <c r="D24" s="3">
        <v>1</v>
      </c>
      <c r="E24" s="3" t="s">
        <v>29</v>
      </c>
      <c r="F24" s="3" t="s">
        <v>30</v>
      </c>
      <c r="G24" s="5">
        <v>4999</v>
      </c>
    </row>
    <row r="25" spans="2:7" ht="24.95" customHeight="1" x14ac:dyDescent="0.2">
      <c r="B25" s="3"/>
      <c r="C25" s="3"/>
      <c r="D25" s="3"/>
      <c r="E25" s="3"/>
      <c r="F25" s="3"/>
      <c r="G25" s="5"/>
    </row>
    <row r="26" spans="2:7" ht="24.95" customHeight="1" x14ac:dyDescent="0.2">
      <c r="B26" s="3"/>
      <c r="C26" s="3"/>
      <c r="D26" s="3"/>
      <c r="E26" s="11" t="s">
        <v>57</v>
      </c>
      <c r="F26" s="11"/>
      <c r="G26" s="22">
        <f>COUNTA(Table1[Item Description])</f>
        <v>3</v>
      </c>
    </row>
    <row r="27" spans="2:7" ht="24.95" customHeight="1" x14ac:dyDescent="0.2">
      <c r="B27" s="3"/>
      <c r="C27" s="3"/>
      <c r="D27" s="3"/>
      <c r="E27" s="12" t="s">
        <v>59</v>
      </c>
      <c r="F27" s="15" t="s">
        <v>28</v>
      </c>
      <c r="G27" s="22">
        <f>COUNTIF(Table1[Item Description],F27)</f>
        <v>1</v>
      </c>
    </row>
    <row r="28" spans="2:7" x14ac:dyDescent="0.2">
      <c r="B28" s="1"/>
      <c r="C28" s="1"/>
      <c r="D28" s="1"/>
      <c r="E28" s="1"/>
      <c r="F28" s="1"/>
      <c r="G28" s="1"/>
    </row>
    <row r="29" spans="2:7" ht="17.25" x14ac:dyDescent="0.2">
      <c r="B29" s="4" t="s">
        <v>31</v>
      </c>
      <c r="C29" s="1"/>
      <c r="D29" s="1"/>
      <c r="E29" s="1"/>
      <c r="F29" s="1"/>
      <c r="G29" s="1"/>
    </row>
    <row r="30" spans="2:7" ht="15" customHeight="1" x14ac:dyDescent="0.2">
      <c r="B30" s="1"/>
      <c r="C30" s="1"/>
      <c r="D30" s="1"/>
      <c r="E30" s="1"/>
      <c r="F30" s="1"/>
      <c r="G30" s="1"/>
    </row>
    <row r="31" spans="2:7" ht="24.95" customHeight="1" x14ac:dyDescent="0.2">
      <c r="B31" s="2" t="s">
        <v>16</v>
      </c>
      <c r="C31" s="2" t="s">
        <v>17</v>
      </c>
      <c r="D31" s="2" t="s">
        <v>18</v>
      </c>
      <c r="E31" s="2" t="s">
        <v>19</v>
      </c>
      <c r="F31" s="2" t="s">
        <v>20</v>
      </c>
      <c r="G31" s="2" t="s">
        <v>21</v>
      </c>
    </row>
    <row r="32" spans="2:7" ht="24.95" customHeight="1" x14ac:dyDescent="0.2">
      <c r="B32" s="3">
        <v>4</v>
      </c>
      <c r="C32" s="3" t="s">
        <v>32</v>
      </c>
      <c r="D32" s="3">
        <v>1</v>
      </c>
      <c r="E32" s="3" t="s">
        <v>23</v>
      </c>
      <c r="F32" s="3" t="s">
        <v>33</v>
      </c>
      <c r="G32" s="5">
        <v>40000</v>
      </c>
    </row>
    <row r="33" spans="2:7" ht="24.95" customHeight="1" x14ac:dyDescent="0.2">
      <c r="B33" s="3">
        <v>5</v>
      </c>
      <c r="C33" s="3" t="s">
        <v>34</v>
      </c>
      <c r="D33" s="3">
        <v>2</v>
      </c>
      <c r="E33" s="3" t="s">
        <v>23</v>
      </c>
      <c r="F33" s="3" t="s">
        <v>35</v>
      </c>
      <c r="G33" s="5">
        <v>2000</v>
      </c>
    </row>
    <row r="34" spans="2:7" ht="24.95" customHeight="1" x14ac:dyDescent="0.2">
      <c r="B34" s="3"/>
      <c r="C34" s="3"/>
      <c r="D34" s="3"/>
      <c r="E34" s="11" t="s">
        <v>57</v>
      </c>
      <c r="F34" s="11"/>
      <c r="G34" s="22">
        <f>COUNTA(Table2[Item Description])</f>
        <v>2</v>
      </c>
    </row>
    <row r="35" spans="2:7" ht="24.95" customHeight="1" x14ac:dyDescent="0.2">
      <c r="B35" s="3"/>
      <c r="C35" s="3"/>
      <c r="D35" s="3"/>
      <c r="E35" s="12" t="s">
        <v>59</v>
      </c>
      <c r="F35" s="15" t="s">
        <v>34</v>
      </c>
      <c r="G35" s="22">
        <f>COUNTIF(Table2[Item Description],F35)</f>
        <v>1</v>
      </c>
    </row>
    <row r="36" spans="2:7" x14ac:dyDescent="0.2">
      <c r="B36" s="1"/>
      <c r="C36" s="1"/>
      <c r="D36" s="1"/>
      <c r="E36" s="1"/>
      <c r="F36" s="1"/>
      <c r="G36" s="1"/>
    </row>
    <row r="37" spans="2:7" ht="17.25" x14ac:dyDescent="0.2">
      <c r="B37" s="4" t="s">
        <v>36</v>
      </c>
      <c r="C37" s="1"/>
      <c r="D37" s="1"/>
      <c r="E37" s="1"/>
      <c r="F37" s="1"/>
      <c r="G37" s="1"/>
    </row>
    <row r="38" spans="2:7" ht="15" customHeight="1" x14ac:dyDescent="0.2">
      <c r="B38" s="1"/>
      <c r="C38" s="1"/>
      <c r="D38" s="1"/>
      <c r="E38" s="1"/>
      <c r="F38" s="1"/>
      <c r="G38" s="1"/>
    </row>
    <row r="39" spans="2:7" ht="24.95" customHeight="1" x14ac:dyDescent="0.2">
      <c r="B39" s="2" t="s">
        <v>16</v>
      </c>
      <c r="C39" s="2" t="s">
        <v>17</v>
      </c>
      <c r="D39" s="2" t="s">
        <v>18</v>
      </c>
      <c r="E39" s="2" t="s">
        <v>19</v>
      </c>
      <c r="F39" s="2" t="s">
        <v>20</v>
      </c>
      <c r="G39" s="2" t="s">
        <v>21</v>
      </c>
    </row>
    <row r="40" spans="2:7" ht="24.95" customHeight="1" x14ac:dyDescent="0.2">
      <c r="B40" s="3">
        <v>6</v>
      </c>
      <c r="C40" s="3" t="s">
        <v>37</v>
      </c>
      <c r="D40" s="3">
        <v>6</v>
      </c>
      <c r="E40" s="3" t="s">
        <v>23</v>
      </c>
      <c r="F40" s="3" t="s">
        <v>38</v>
      </c>
      <c r="G40" s="5">
        <v>120000</v>
      </c>
    </row>
    <row r="41" spans="2:7" ht="24.95" customHeight="1" x14ac:dyDescent="0.2">
      <c r="B41" s="3">
        <v>7</v>
      </c>
      <c r="C41" s="3" t="s">
        <v>39</v>
      </c>
      <c r="D41" s="3">
        <v>1</v>
      </c>
      <c r="E41" s="3" t="s">
        <v>29</v>
      </c>
      <c r="F41" s="3" t="s">
        <v>40</v>
      </c>
      <c r="G41" s="5">
        <v>8000</v>
      </c>
    </row>
    <row r="42" spans="2:7" ht="24.95" customHeight="1" x14ac:dyDescent="0.2">
      <c r="B42" s="3">
        <v>8</v>
      </c>
      <c r="C42" s="3" t="s">
        <v>41</v>
      </c>
      <c r="D42" s="3">
        <v>1</v>
      </c>
      <c r="E42" s="3" t="s">
        <v>23</v>
      </c>
      <c r="F42" s="3" t="s">
        <v>42</v>
      </c>
      <c r="G42" s="5">
        <v>25000</v>
      </c>
    </row>
    <row r="43" spans="2:7" ht="24.95" customHeight="1" x14ac:dyDescent="0.2">
      <c r="B43" s="3"/>
      <c r="C43" s="3"/>
      <c r="D43" s="3"/>
      <c r="E43" s="11" t="s">
        <v>57</v>
      </c>
      <c r="F43" s="11"/>
      <c r="G43" s="22">
        <f>COUNTA(Table3[Item Description])</f>
        <v>3</v>
      </c>
    </row>
    <row r="44" spans="2:7" ht="24.95" customHeight="1" x14ac:dyDescent="0.2">
      <c r="B44" s="3"/>
      <c r="C44" s="3"/>
      <c r="D44" s="3"/>
      <c r="E44" s="12" t="s">
        <v>59</v>
      </c>
      <c r="F44" s="15" t="s">
        <v>41</v>
      </c>
      <c r="G44" s="22">
        <f>COUNTIF(Table3[Item Description],F44)</f>
        <v>1</v>
      </c>
    </row>
    <row r="45" spans="2:7" x14ac:dyDescent="0.2">
      <c r="B45" s="1"/>
      <c r="C45" s="1"/>
      <c r="D45" s="1"/>
      <c r="E45" s="1"/>
      <c r="F45" s="1"/>
      <c r="G45" s="1"/>
    </row>
    <row r="46" spans="2:7" ht="17.25" x14ac:dyDescent="0.2">
      <c r="B46" s="4" t="s">
        <v>43</v>
      </c>
      <c r="C46" s="1"/>
      <c r="D46" s="1"/>
      <c r="E46" s="1"/>
      <c r="F46" s="1"/>
      <c r="G46" s="1"/>
    </row>
    <row r="47" spans="2:7" ht="15" customHeight="1" x14ac:dyDescent="0.2">
      <c r="B47" s="1"/>
      <c r="C47" s="1"/>
      <c r="D47" s="1"/>
      <c r="E47" s="1"/>
      <c r="F47" s="1"/>
      <c r="G47" s="1"/>
    </row>
    <row r="48" spans="2:7" ht="24.95" customHeight="1" x14ac:dyDescent="0.2">
      <c r="B48" s="2" t="s">
        <v>16</v>
      </c>
      <c r="C48" s="2" t="s">
        <v>17</v>
      </c>
      <c r="D48" s="2" t="s">
        <v>18</v>
      </c>
      <c r="E48" s="2" t="s">
        <v>19</v>
      </c>
      <c r="F48" s="2" t="s">
        <v>20</v>
      </c>
      <c r="G48" s="2" t="s">
        <v>21</v>
      </c>
    </row>
    <row r="49" spans="2:7" ht="24.95" customHeight="1" x14ac:dyDescent="0.2">
      <c r="B49" s="3">
        <v>9</v>
      </c>
      <c r="C49" s="3" t="s">
        <v>44</v>
      </c>
      <c r="D49" s="3">
        <v>1</v>
      </c>
      <c r="E49" s="3" t="s">
        <v>23</v>
      </c>
      <c r="F49" s="3" t="s">
        <v>45</v>
      </c>
      <c r="G49" s="5">
        <v>10000</v>
      </c>
    </row>
    <row r="50" spans="2:7" ht="24.95" customHeight="1" x14ac:dyDescent="0.2">
      <c r="B50" s="3">
        <v>10</v>
      </c>
      <c r="C50" s="3" t="s">
        <v>46</v>
      </c>
      <c r="D50" s="3">
        <v>1</v>
      </c>
      <c r="E50" s="3" t="s">
        <v>23</v>
      </c>
      <c r="F50" s="3" t="s">
        <v>47</v>
      </c>
      <c r="G50" s="5">
        <v>6000</v>
      </c>
    </row>
    <row r="51" spans="2:7" ht="24.95" customHeight="1" x14ac:dyDescent="0.2">
      <c r="B51" s="3">
        <v>11</v>
      </c>
      <c r="C51" s="3" t="s">
        <v>48</v>
      </c>
      <c r="D51" s="3">
        <v>1</v>
      </c>
      <c r="E51" s="3" t="s">
        <v>29</v>
      </c>
      <c r="F51" s="3" t="s">
        <v>49</v>
      </c>
      <c r="G51" s="5">
        <v>4000</v>
      </c>
    </row>
    <row r="52" spans="2:7" ht="24.95" customHeight="1" x14ac:dyDescent="0.2">
      <c r="B52" s="3"/>
      <c r="C52" s="3"/>
      <c r="D52" s="3"/>
      <c r="E52" s="11" t="s">
        <v>57</v>
      </c>
      <c r="F52" s="11"/>
      <c r="G52" s="22">
        <f>COUNTA(Table4[Item Description])</f>
        <v>3</v>
      </c>
    </row>
    <row r="53" spans="2:7" ht="24.95" customHeight="1" x14ac:dyDescent="0.2">
      <c r="B53" s="3"/>
      <c r="C53" s="3"/>
      <c r="D53" s="3"/>
      <c r="E53" s="12" t="s">
        <v>59</v>
      </c>
      <c r="F53" s="15" t="s">
        <v>44</v>
      </c>
      <c r="G53" s="22">
        <f>COUNTIF(Table4[Item Description],F53)</f>
        <v>1</v>
      </c>
    </row>
    <row r="54" spans="2:7" x14ac:dyDescent="0.2">
      <c r="B54" s="1"/>
      <c r="C54" s="1"/>
      <c r="D54" s="1"/>
      <c r="E54" s="1"/>
      <c r="F54" s="1"/>
      <c r="G54" s="1"/>
    </row>
    <row r="55" spans="2:7" s="14" customFormat="1" ht="24.95" customHeight="1" x14ac:dyDescent="0.25">
      <c r="B55" s="13" t="s">
        <v>58</v>
      </c>
      <c r="C55" s="13"/>
      <c r="D55" s="19">
        <f>SUM(Table1[Replacement Cost])+SUM(Table2[Replacement Cost])+SUM(Table3[Replacement Cost])+SUM(Table4[Replacement Cost])</f>
        <v>237999</v>
      </c>
      <c r="E55" s="13" t="s">
        <v>61</v>
      </c>
      <c r="F55" s="13"/>
      <c r="G55" s="19">
        <f>SUMIF(Table1[Condition],"Damaged",Table1[Replacement Cost])+SUMIF(Table2[Condition],"Damaged",Table2[Replacement Cost])+SUMIF(Table3[Condition],"Damaged",Table3[Replacement Cost])+SUMIF(Table4[Condition],"Damaged",Table4[Replacement Cost])</f>
        <v>0</v>
      </c>
    </row>
    <row r="56" spans="2:7" ht="9.9499999999999993" customHeight="1" x14ac:dyDescent="0.2">
      <c r="B56" s="1"/>
      <c r="C56" s="1"/>
      <c r="D56" s="1"/>
      <c r="E56" s="1"/>
      <c r="F56" s="1"/>
      <c r="G56" s="1"/>
    </row>
    <row r="57" spans="2:7" s="14" customFormat="1" ht="24.95" customHeight="1" x14ac:dyDescent="0.25">
      <c r="B57" s="13" t="s">
        <v>62</v>
      </c>
      <c r="C57" s="13"/>
      <c r="D57" s="6">
        <v>10000</v>
      </c>
      <c r="E57" s="6" t="s">
        <v>60</v>
      </c>
      <c r="F57" s="6"/>
      <c r="G57" s="19">
        <f>D57-G55</f>
        <v>10000</v>
      </c>
    </row>
    <row r="58" spans="2:7" ht="9.9499999999999993" customHeight="1" x14ac:dyDescent="0.2">
      <c r="B58" s="1"/>
      <c r="C58" s="1"/>
      <c r="D58" s="1"/>
      <c r="E58" s="1"/>
      <c r="F58" s="1"/>
      <c r="G58" s="1"/>
    </row>
    <row r="59" spans="2:7" x14ac:dyDescent="0.2">
      <c r="B59" s="1"/>
      <c r="C59" s="1"/>
      <c r="D59" s="1"/>
      <c r="E59" s="1"/>
      <c r="F59" s="1"/>
      <c r="G59" s="1"/>
    </row>
    <row r="60" spans="2:7" ht="18" customHeight="1" x14ac:dyDescent="0.2">
      <c r="B60" s="17" t="s">
        <v>50</v>
      </c>
      <c r="C60" s="17"/>
      <c r="D60" s="17"/>
      <c r="E60" s="17"/>
      <c r="F60" s="17"/>
      <c r="G60" s="17"/>
    </row>
    <row r="61" spans="2:7" x14ac:dyDescent="0.2">
      <c r="B61" s="1"/>
      <c r="C61" s="1"/>
      <c r="D61" s="1"/>
      <c r="E61" s="1"/>
      <c r="F61" s="1"/>
      <c r="G61" s="1"/>
    </row>
    <row r="62" spans="2:7" x14ac:dyDescent="0.2">
      <c r="B62" s="2"/>
      <c r="C62" s="2"/>
      <c r="D62" s="1"/>
      <c r="E62" s="1"/>
      <c r="F62" s="1"/>
      <c r="G62" s="1"/>
    </row>
    <row r="63" spans="2:7" ht="35.1" customHeight="1" x14ac:dyDescent="0.2">
      <c r="B63" s="3" t="s">
        <v>51</v>
      </c>
      <c r="C63" s="23"/>
      <c r="D63" s="24"/>
      <c r="E63" s="3" t="s">
        <v>68</v>
      </c>
      <c r="F63" s="23"/>
      <c r="G63" s="24"/>
    </row>
    <row r="64" spans="2:7" ht="9.9499999999999993" customHeight="1" x14ac:dyDescent="0.2">
      <c r="D64" s="1"/>
      <c r="E64" s="1"/>
      <c r="F64" s="1"/>
      <c r="G64" s="1"/>
    </row>
    <row r="65" spans="2:7" ht="35.1" customHeight="1" x14ac:dyDescent="0.2">
      <c r="B65" s="3" t="s">
        <v>52</v>
      </c>
      <c r="C65" s="23"/>
      <c r="D65" s="24"/>
      <c r="E65" s="3" t="s">
        <v>68</v>
      </c>
      <c r="F65" s="25"/>
      <c r="G65" s="26"/>
    </row>
    <row r="66" spans="2:7" ht="9.9499999999999993" customHeight="1" x14ac:dyDescent="0.2">
      <c r="B66" s="3"/>
      <c r="C66" s="3"/>
      <c r="D66" s="1"/>
      <c r="E66" s="1"/>
      <c r="F66" s="1"/>
      <c r="G66" s="1"/>
    </row>
    <row r="67" spans="2:7" x14ac:dyDescent="0.2">
      <c r="B67" s="1"/>
      <c r="C67" s="1"/>
      <c r="D67" s="1"/>
      <c r="E67" s="1"/>
      <c r="F67" s="1"/>
      <c r="G67" s="1"/>
    </row>
    <row r="68" spans="2:7" x14ac:dyDescent="0.2">
      <c r="B68" s="1"/>
      <c r="C68" s="1"/>
      <c r="D68" s="1"/>
      <c r="E68" s="1"/>
      <c r="F68" s="1"/>
      <c r="G68" s="1"/>
    </row>
    <row r="69" spans="2:7" ht="18" customHeight="1" x14ac:dyDescent="0.2">
      <c r="B69" s="18" t="s">
        <v>53</v>
      </c>
      <c r="C69" s="18"/>
      <c r="D69" s="18"/>
      <c r="E69" s="18"/>
      <c r="F69" s="18"/>
      <c r="G69" s="18"/>
    </row>
    <row r="70" spans="2:7" ht="9.9499999999999993" customHeight="1" x14ac:dyDescent="0.2">
      <c r="B70" s="6"/>
      <c r="C70" s="1"/>
      <c r="D70" s="1"/>
      <c r="E70" s="1"/>
      <c r="F70" s="1"/>
      <c r="G70" s="1"/>
    </row>
    <row r="71" spans="2:7" ht="20.100000000000001" customHeight="1" x14ac:dyDescent="0.2">
      <c r="B71" s="16" t="s">
        <v>54</v>
      </c>
      <c r="C71" s="16"/>
      <c r="D71" s="16"/>
      <c r="E71" s="16"/>
      <c r="F71" s="16"/>
      <c r="G71" s="16"/>
    </row>
    <row r="72" spans="2:7" ht="20.100000000000001" customHeight="1" x14ac:dyDescent="0.2">
      <c r="B72" s="16" t="s">
        <v>55</v>
      </c>
      <c r="C72" s="16"/>
      <c r="D72" s="16"/>
      <c r="E72" s="16"/>
      <c r="F72" s="16"/>
      <c r="G72" s="16"/>
    </row>
    <row r="73" spans="2:7" ht="20.100000000000001" customHeight="1" x14ac:dyDescent="0.2">
      <c r="B73" s="16" t="s">
        <v>56</v>
      </c>
      <c r="C73" s="16"/>
      <c r="D73" s="16"/>
      <c r="E73" s="16"/>
      <c r="F73" s="16"/>
      <c r="G73" s="16"/>
    </row>
    <row r="75" spans="2:7" ht="15" thickBot="1" x14ac:dyDescent="0.25">
      <c r="B75" s="21"/>
      <c r="C75" s="21"/>
      <c r="D75" s="21"/>
      <c r="E75" s="21"/>
      <c r="F75" s="21"/>
      <c r="G75" s="21"/>
    </row>
  </sheetData>
  <mergeCells count="30">
    <mergeCell ref="B69:G69"/>
    <mergeCell ref="B71:G71"/>
    <mergeCell ref="B72:G72"/>
    <mergeCell ref="B73:G73"/>
    <mergeCell ref="B75:G75"/>
    <mergeCell ref="B57:C57"/>
    <mergeCell ref="B60:G60"/>
    <mergeCell ref="C63:D63"/>
    <mergeCell ref="F63:G63"/>
    <mergeCell ref="C65:D65"/>
    <mergeCell ref="F65:G65"/>
    <mergeCell ref="B17:G17"/>
    <mergeCell ref="E26:F26"/>
    <mergeCell ref="E34:F34"/>
    <mergeCell ref="E43:F43"/>
    <mergeCell ref="E52:F52"/>
    <mergeCell ref="B55:C55"/>
    <mergeCell ref="E55:F55"/>
    <mergeCell ref="C10:D10"/>
    <mergeCell ref="F10:G10"/>
    <mergeCell ref="C12:D12"/>
    <mergeCell ref="F12:G12"/>
    <mergeCell ref="C14:D14"/>
    <mergeCell ref="F14:G14"/>
    <mergeCell ref="B2:G2"/>
    <mergeCell ref="B4:G4"/>
    <mergeCell ref="C6:D6"/>
    <mergeCell ref="F6:G6"/>
    <mergeCell ref="C8:D8"/>
    <mergeCell ref="F8:G8"/>
  </mergeCells>
  <dataValidations count="5">
    <dataValidation type="list" allowBlank="1" showInputMessage="1" showErrorMessage="1" sqref="F27">
      <formula1>$C$22:$C$25</formula1>
    </dataValidation>
    <dataValidation type="list" allowBlank="1" showInputMessage="1" showErrorMessage="1" sqref="F35">
      <formula1>$C$32:$C$33</formula1>
    </dataValidation>
    <dataValidation type="list" allowBlank="1" showInputMessage="1" showErrorMessage="1" sqref="F44">
      <formula1>$C$40:$C$42</formula1>
    </dataValidation>
    <dataValidation type="list" allowBlank="1" showInputMessage="1" showErrorMessage="1" sqref="F53">
      <formula1>$C$49:$C$51</formula1>
    </dataValidation>
    <dataValidation type="list" allowBlank="1" showInputMessage="1" showErrorMessage="1" sqref="E22:E25 E32:E33 E40:E42 E49:E51">
      <formula1>"New,Good,Fair,Poor,Damaged"</formula1>
    </dataValidation>
  </dataValidations>
  <pageMargins left="0.25" right="0.25" top="0.25" bottom="0.75" header="0.3" footer="0.3"/>
  <pageSetup scale="72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Rental 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2026-02-02T12:10:21Z</cp:lastPrinted>
  <dcterms:created xsi:type="dcterms:W3CDTF">2026-02-02T11:41:58Z</dcterms:created>
  <dcterms:modified xsi:type="dcterms:W3CDTF">2026-02-02T12:11:08Z</dcterms:modified>
</cp:coreProperties>
</file>